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BG TempLocal\SFH Form\"/>
    </mc:Choice>
  </mc:AlternateContent>
  <xr:revisionPtr revIDLastSave="0" documentId="13_ncr:1_{03B320EF-E616-4F49-97C8-A55FE614C124}" xr6:coauthVersionLast="47" xr6:coauthVersionMax="47" xr10:uidLastSave="{00000000-0000-0000-0000-000000000000}"/>
  <bookViews>
    <workbookView xWindow="-120" yWindow="-120" windowWidth="29040" windowHeight="15840" tabRatio="696" xr2:uid="{00000000-000D-0000-FFFF-FFFF00000000}"/>
  </bookViews>
  <sheets>
    <sheet name="Sign off" sheetId="1" r:id="rId1"/>
    <sheet name="Plan" sheetId="4" r:id="rId2"/>
    <sheet name="Dangerous Items" sheetId="7" r:id="rId3"/>
    <sheet name="PEDs" sheetId="6" r:id="rId4"/>
  </sheets>
  <definedNames>
    <definedName name="_xlnm.Print_Area" localSheetId="1">Plan!$A$1:$H$56</definedName>
    <definedName name="_xlnm.Print_Area" localSheetId="0">'Sign off'!$A$1:$K$68</definedName>
  </definedNames>
  <calcPr calcId="191028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4" l="1"/>
  <c r="G30" i="4"/>
  <c r="G29" i="4"/>
  <c r="G28" i="4"/>
  <c r="G27" i="4"/>
  <c r="G26" i="4"/>
  <c r="G25" i="4"/>
  <c r="F2" i="4"/>
  <c r="C43" i="4"/>
  <c r="C53" i="4" s="1"/>
  <c r="D53" i="4"/>
  <c r="G24" i="4"/>
  <c r="F34" i="4"/>
  <c r="E34" i="4"/>
  <c r="E45" i="4" l="1"/>
  <c r="E47" i="4"/>
  <c r="E55" i="4" s="1"/>
  <c r="E53" i="4"/>
  <c r="E43" i="4"/>
  <c r="G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Gorman</author>
  </authors>
  <commentList>
    <comment ref="C17" authorId="0" shapeId="0" xr:uid="{5ABAA050-6750-49D2-A8CE-D9F4A60F21E5}">
      <text>
        <r>
          <rPr>
            <b/>
            <sz val="9"/>
            <color indexed="81"/>
            <rFont val="Tahoma"/>
            <charset val="1"/>
          </rPr>
          <t>1. Select Type from dropdown, this will set MTOW, fuel usage etc as per base data a foot of worksheet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 shapeId="0" xr:uid="{E52ED1F2-0418-44E6-B93E-72BC7DF7FE8B}">
      <text>
        <r>
          <rPr>
            <b/>
            <sz val="9"/>
            <color indexed="81"/>
            <rFont val="Tahoma"/>
            <charset val="1"/>
          </rPr>
          <t xml:space="preserve">2. Fuel will be calculated from the minutes and type </t>
        </r>
      </text>
    </comment>
    <comment ref="F25" authorId="0" shapeId="0" xr:uid="{0F0AB9DD-F770-44CC-BCDD-A5906800244A}">
      <text>
        <r>
          <rPr>
            <b/>
            <sz val="9"/>
            <color indexed="81"/>
            <rFont val="Tahoma"/>
            <charset val="1"/>
          </rPr>
          <t>3. Input the legs, distance and minutes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2" authorId="0" shapeId="0" xr:uid="{5BAE53AD-7D75-408C-A8D3-AA09A1261C37}">
      <text>
        <r>
          <rPr>
            <b/>
            <sz val="9"/>
            <color indexed="81"/>
            <rFont val="Tahoma"/>
            <charset val="1"/>
          </rPr>
          <t>4. You must land with 30 minutes fuel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37" authorId="0" shapeId="0" xr:uid="{DDA193C3-7024-462E-8AD6-EAB104AF644A}">
      <text>
        <r>
          <rPr>
            <b/>
            <sz val="9"/>
            <color indexed="81"/>
            <rFont val="Tahoma"/>
            <charset val="1"/>
          </rPr>
          <t xml:space="preserve">5. This number is what you would like in the aircraft. It is used to drive the fuel weight in the Aircraft section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47" authorId="0" shapeId="0" xr:uid="{5BDE3320-9275-46BF-BA97-80F61C841A9A}">
      <text>
        <r>
          <rPr>
            <b/>
            <sz val="9"/>
            <color indexed="81"/>
            <rFont val="Tahoma"/>
            <charset val="1"/>
          </rPr>
          <t>6. The actual BEW should be used in your final calculations, this is indicative only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48" authorId="0" shapeId="0" xr:uid="{02C16038-4905-4B30-875A-E5403ABC01BF}">
      <text>
        <r>
          <rPr>
            <b/>
            <sz val="9"/>
            <color indexed="81"/>
            <rFont val="Tahoma"/>
            <family val="2"/>
          </rPr>
          <t>7. Input your names and weights here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3" authorId="0" shapeId="0" xr:uid="{AFFFCBB3-51B5-4D55-BE29-034C311C1BF5}">
      <text>
        <r>
          <rPr>
            <b/>
            <sz val="9"/>
            <color indexed="81"/>
            <rFont val="Tahoma"/>
            <family val="2"/>
          </rPr>
          <t xml:space="preserve">8. This is the weight of the fuel required in the Flight section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<sst xmlns="http://schemas.openxmlformats.org/spreadsheetml/2006/main" count="107" uniqueCount="92">
  <si>
    <t>SELF FLY HIRE FORM</t>
  </si>
  <si>
    <t>Date</t>
  </si>
  <si>
    <t>Planned Flight</t>
  </si>
  <si>
    <t>Summary</t>
  </si>
  <si>
    <t>Initial Here</t>
  </si>
  <si>
    <t>Commander</t>
  </si>
  <si>
    <t>I have my licence, medical and photo ID with me</t>
  </si>
  <si>
    <t>I have signed the EBG Indemnity Agreement &amp; a copy is on file</t>
  </si>
  <si>
    <t>I have flown this type of aircraft at EBG within the last 28 days</t>
  </si>
  <si>
    <t>I have read and agree with the privacy policy</t>
  </si>
  <si>
    <t>Weather</t>
  </si>
  <si>
    <t>I have checked the weather is suitable for the flight</t>
  </si>
  <si>
    <t>Please note here any weather queries for pre-flight review with instructor</t>
  </si>
  <si>
    <t>NOTAMS</t>
  </si>
  <si>
    <t>I have reviewed all applicable NOTAMS</t>
  </si>
  <si>
    <t>Please note here any NOTAMS for pre-flight review with instructor</t>
  </si>
  <si>
    <t>Airfield Procedures</t>
  </si>
  <si>
    <t>I have read and understood the Airfield Procedures for departure and destination airfields</t>
  </si>
  <si>
    <t>Please note here any procedures for pre-flight review with instructor</t>
  </si>
  <si>
    <t>Aircraft</t>
  </si>
  <si>
    <t>I have reviewed the Aircraft Tech Log</t>
  </si>
  <si>
    <t>I have confirmed all flight legs are within total mass and centre of gravity limits</t>
  </si>
  <si>
    <t>I have completed a Daily Check of the Aircraft, including any Airworthiness Directives (Ads)</t>
  </si>
  <si>
    <t>I have signed the Tech Log, Check A &amp; AD sheets</t>
  </si>
  <si>
    <t>I confirm the dual controls have been removed</t>
  </si>
  <si>
    <t>I fully understand that my Third Party Liability is unlimited, unless the information on this form is accurate,</t>
  </si>
  <si>
    <t xml:space="preserve"> complete and complies with all legal requirements.</t>
  </si>
  <si>
    <t>Authorisation</t>
  </si>
  <si>
    <t>Submitted by</t>
  </si>
  <si>
    <t>Name</t>
  </si>
  <si>
    <t>Signature</t>
  </si>
  <si>
    <t>Authorised by</t>
  </si>
  <si>
    <t>Post-flight Debrief Notes</t>
  </si>
  <si>
    <t xml:space="preserve">Commander </t>
  </si>
  <si>
    <t>Licence Number</t>
  </si>
  <si>
    <t>Rating Expiry Date</t>
  </si>
  <si>
    <t>Medical Expiry Date</t>
  </si>
  <si>
    <t>Date of last SFH briefing</t>
  </si>
  <si>
    <t>Emergency Contact Name</t>
  </si>
  <si>
    <t>Emergency Contact No</t>
  </si>
  <si>
    <t>Flight</t>
  </si>
  <si>
    <t>Aircraft Type</t>
  </si>
  <si>
    <t>R44</t>
  </si>
  <si>
    <t>Proposed Route</t>
  </si>
  <si>
    <t>Diversion Plan</t>
  </si>
  <si>
    <t>Key Airspace Limitations</t>
  </si>
  <si>
    <t>From</t>
  </si>
  <si>
    <t>To</t>
  </si>
  <si>
    <t>Distance (NM)</t>
  </si>
  <si>
    <t>Time (mins)</t>
  </si>
  <si>
    <t>Fuel</t>
  </si>
  <si>
    <t>Leg 1</t>
  </si>
  <si>
    <t>Leg 2</t>
  </si>
  <si>
    <t>Leg 3</t>
  </si>
  <si>
    <t>Leg 4</t>
  </si>
  <si>
    <t>Leg 5</t>
  </si>
  <si>
    <t>Leg 6</t>
  </si>
  <si>
    <t>Total</t>
  </si>
  <si>
    <t>Refuel location (as required)</t>
  </si>
  <si>
    <t>Fuel required on departure from EGKR</t>
  </si>
  <si>
    <t>Weight</t>
  </si>
  <si>
    <t>Aircraft Registration</t>
  </si>
  <si>
    <t>Pilot</t>
  </si>
  <si>
    <t>Passenger 1</t>
  </si>
  <si>
    <t>Passenger 2</t>
  </si>
  <si>
    <t>Passenger 3</t>
  </si>
  <si>
    <t>Baggage</t>
  </si>
  <si>
    <t>TOW</t>
  </si>
  <si>
    <t>R22</t>
  </si>
  <si>
    <t>G2</t>
  </si>
  <si>
    <t>I confirm that no Dangerous Items will be carried on the aircraft</t>
  </si>
  <si>
    <t>I confirm I will follow EBG policy on the use of Personal Electronic Devices on board</t>
  </si>
  <si>
    <t>Sign Off</t>
  </si>
  <si>
    <t>Plan</t>
  </si>
  <si>
    <t>MTOW</t>
  </si>
  <si>
    <t>Kgs</t>
  </si>
  <si>
    <t>Reserve (you must land with 30 minutes fuel remaining)</t>
  </si>
  <si>
    <t>Basic Empty Weight</t>
  </si>
  <si>
    <t>Unit</t>
  </si>
  <si>
    <t>USG</t>
  </si>
  <si>
    <t>Litre</t>
  </si>
  <si>
    <t>BEW</t>
  </si>
  <si>
    <t>Unit of weight</t>
  </si>
  <si>
    <t>Lbs</t>
  </si>
  <si>
    <t>Units per Hour</t>
  </si>
  <si>
    <t>Weight per Unit</t>
  </si>
  <si>
    <t>Index</t>
  </si>
  <si>
    <t>Indicative</t>
  </si>
  <si>
    <t>Fuel:</t>
  </si>
  <si>
    <t>Base Data used in calculations after the type is selected at the start of the Flight section</t>
  </si>
  <si>
    <r>
      <t xml:space="preserve">I confirm that this flight </t>
    </r>
    <r>
      <rPr>
        <sz val="14"/>
        <rFont val="Calibri (Body)"/>
      </rPr>
      <t>IS / IS NOT</t>
    </r>
    <r>
      <rPr>
        <sz val="14"/>
        <color theme="1"/>
        <rFont val="Calibri"/>
        <family val="2"/>
        <scheme val="minor"/>
      </rPr>
      <t xml:space="preserve"> a cost sharing flight, in accordance with the constraints of CAP 1590</t>
    </r>
  </si>
  <si>
    <t>Version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</si>
</sst>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);\(#,##0\);"/>
    <numFmt numFmtId="165" formatCode="0.0"/>
    <numFmt numFmtId="166" formatCode="0_ ;\-0\ 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4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quotePrefix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164" fontId="0" fillId="0" borderId="1" xfId="0" applyNumberFormat="1" applyBorder="1"/>
    <xf numFmtId="0" fontId="5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165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2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1" xfId="0" applyNumberFormat="1" applyBorder="1" applyAlignment="1">
      <alignment horizontal="right"/>
    </xf>
    <xf numFmtId="1" fontId="0" fillId="2" borderId="7" xfId="0" applyNumberFormat="1" applyFill="1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165" fontId="0" fillId="0" borderId="13" xfId="0" applyNumberFormat="1" applyBorder="1" applyProtection="1">
      <protection locked="0"/>
    </xf>
    <xf numFmtId="0" fontId="0" fillId="0" borderId="25" xfId="0" applyBorder="1" applyProtection="1">
      <protection locked="0"/>
    </xf>
    <xf numFmtId="166" fontId="6" fillId="0" borderId="13" xfId="1" applyNumberFormat="1" applyFont="1" applyBorder="1"/>
    <xf numFmtId="0" fontId="1" fillId="0" borderId="34" xfId="0" applyFon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1" fillId="0" borderId="37" xfId="0" applyFont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37" xfId="0" applyBorder="1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4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0" borderId="17" xfId="0" applyFont="1" applyBorder="1" applyAlignment="1" applyProtection="1">
      <alignment horizontal="right"/>
      <protection locked="0"/>
    </xf>
    <xf numFmtId="0" fontId="1" fillId="0" borderId="19" xfId="0" applyFont="1" applyBorder="1" applyAlignment="1" applyProtection="1">
      <alignment horizontal="right"/>
      <protection locked="0"/>
    </xf>
    <xf numFmtId="0" fontId="1" fillId="0" borderId="21" xfId="0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14" fontId="1" fillId="0" borderId="15" xfId="0" applyNumberFormat="1" applyFont="1" applyBorder="1" applyAlignment="1" applyProtection="1">
      <alignment horizontal="center"/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1" fontId="1" fillId="0" borderId="15" xfId="0" applyNumberFormat="1" applyFont="1" applyBorder="1" applyProtection="1">
      <protection locked="0"/>
    </xf>
    <xf numFmtId="14" fontId="4" fillId="0" borderId="15" xfId="0" applyNumberFormat="1" applyFont="1" applyBorder="1" applyAlignment="1" applyProtection="1">
      <alignment horizontal="center"/>
      <protection locked="0"/>
    </xf>
    <xf numFmtId="0" fontId="4" fillId="0" borderId="44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4" fillId="0" borderId="46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34" xfId="0" applyFont="1" applyBorder="1" applyAlignment="1" applyProtection="1">
      <alignment horizontal="left"/>
      <protection locked="0"/>
    </xf>
    <xf numFmtId="0" fontId="4" fillId="0" borderId="35" xfId="0" applyFont="1" applyBorder="1" applyAlignment="1" applyProtection="1">
      <alignment horizontal="left"/>
      <protection locked="0"/>
    </xf>
    <xf numFmtId="0" fontId="4" fillId="0" borderId="36" xfId="0" applyFont="1" applyBorder="1" applyAlignment="1" applyProtection="1">
      <alignment horizontal="left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4" fillId="0" borderId="38" xfId="0" applyFont="1" applyBorder="1" applyAlignment="1" applyProtection="1">
      <alignment horizontal="left"/>
      <protection locked="0"/>
    </xf>
    <xf numFmtId="0" fontId="4" fillId="0" borderId="39" xfId="0" applyFont="1" applyBorder="1" applyAlignment="1" applyProtection="1">
      <alignment horizontal="left"/>
      <protection locked="0"/>
    </xf>
    <xf numFmtId="0" fontId="4" fillId="0" borderId="40" xfId="0" applyFont="1" applyBorder="1" applyAlignment="1" applyProtection="1">
      <alignment horizontal="left"/>
      <protection locked="0"/>
    </xf>
    <xf numFmtId="0" fontId="4" fillId="0" borderId="41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/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/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/>
    <xf numFmtId="14" fontId="1" fillId="0" borderId="18" xfId="0" applyNumberFormat="1" applyFont="1" applyBorder="1" applyAlignment="1" applyProtection="1">
      <alignment horizontal="center"/>
      <protection locked="0"/>
    </xf>
    <xf numFmtId="17" fontId="1" fillId="0" borderId="18" xfId="0" applyNumberFormat="1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43" xfId="0" applyFon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42" xfId="0" applyFont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362858</xdr:colOff>
      <xdr:row>1</xdr:row>
      <xdr:rowOff>0</xdr:rowOff>
    </xdr:from>
    <xdr:to>
      <xdr:col>9</xdr:col>
      <xdr:colOff>896056</xdr:colOff>
      <xdr:row>7</xdr:row>
      <xdr:rowOff>0</xdr:rowOff>
    </xdr:to>
    <xdr:pic>
      <xdr:nvPicPr>
        <xdr:cNvPr id="2" name="Picture 1" descr="Ebghel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1" y="235857"/>
          <a:ext cx="1358698" cy="1415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404813</xdr:colOff>
      <xdr:row>1</xdr:row>
      <xdr:rowOff>47621</xdr:rowOff>
    </xdr:from>
    <xdr:to>
      <xdr:col>7</xdr:col>
      <xdr:colOff>321986</xdr:colOff>
      <xdr:row>6</xdr:row>
      <xdr:rowOff>31746</xdr:rowOff>
    </xdr:to>
    <xdr:pic>
      <xdr:nvPicPr>
        <xdr:cNvPr id="4" name="Picture 3" descr="Ebgheli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2313" y="190496"/>
          <a:ext cx="1163361" cy="117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299357</xdr:colOff>
      <xdr:row>39</xdr:row>
      <xdr:rowOff>23320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3B4B9D-F96B-5EC8-E0BA-54619EA54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214" y="199571"/>
          <a:ext cx="4934857" cy="76070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252933</xdr:colOff>
      <xdr:row>36</xdr:row>
      <xdr:rowOff>90715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4544C5-090B-281F-58D2-5192BB89C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215" y="199571"/>
          <a:ext cx="4888432" cy="707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67"/>
  <sheetViews>
    <sheetView tabSelected="1" zoomScale="70" zoomScaleNormal="70" workbookViewId="0">
      <selection activeCell="B2" sqref="B2"/>
    </sheetView>
  </sheetViews>
  <sheetFormatPr defaultColWidth="10.875" defaultRowHeight="18.75"/>
  <cols>
    <col min="1" max="1" width="4.375" style="18" customWidth="1"/>
    <col min="2" max="2" width="21.875" style="18" customWidth="1"/>
    <col min="3" max="3" width="21.625" style="18" customWidth="1"/>
    <col min="4" max="5" width="12.625" style="18" bestFit="1" customWidth="1"/>
    <col min="6" max="6" width="10.875" style="18"/>
    <col min="7" max="7" width="13.125" style="18" bestFit="1" customWidth="1"/>
    <col min="8" max="9" width="10.875" style="18"/>
    <col min="10" max="10" width="11.875" style="18" bestFit="1" customWidth="1"/>
    <col min="11" max="11" width="5.875" style="18" customWidth="1"/>
    <col min="12" max="16384" width="10.875" style="18"/>
  </cols>
  <sheetData>
    <row r="2" spans="2:10">
      <c r="B2" s="17" t="s">
        <v>0</v>
      </c>
      <c r="D2" s="61" t="s">
        <v>72</v>
      </c>
      <c r="G2" s="27" t="s">
        <v>91</v>
      </c>
    </row>
    <row r="3" spans="2:10" ht="19.5" thickBot="1"/>
    <row r="4" spans="2:10" ht="19.5" thickBot="1">
      <c r="B4" s="17" t="s">
        <v>1</v>
      </c>
      <c r="C4" s="73"/>
    </row>
    <row r="5" spans="2:10" ht="19.5" thickBot="1"/>
    <row r="6" spans="2:10">
      <c r="B6" s="17" t="s">
        <v>2</v>
      </c>
      <c r="C6" s="87"/>
      <c r="D6" s="88"/>
      <c r="E6" s="88"/>
      <c r="F6" s="88"/>
      <c r="G6" s="88"/>
      <c r="H6" s="89"/>
    </row>
    <row r="7" spans="2:10">
      <c r="B7" s="17" t="s">
        <v>3</v>
      </c>
      <c r="C7" s="90"/>
      <c r="D7" s="82"/>
      <c r="E7" s="82"/>
      <c r="F7" s="82"/>
      <c r="G7" s="82"/>
      <c r="H7" s="91"/>
    </row>
    <row r="8" spans="2:10" ht="19.5" thickBot="1">
      <c r="C8" s="92"/>
      <c r="D8" s="93"/>
      <c r="E8" s="93"/>
      <c r="F8" s="93"/>
      <c r="G8" s="93"/>
      <c r="H8" s="94"/>
    </row>
    <row r="9" spans="2:10">
      <c r="J9" s="17" t="s">
        <v>4</v>
      </c>
    </row>
    <row r="10" spans="2:10" ht="19.5" thickBot="1">
      <c r="J10" s="17"/>
    </row>
    <row r="11" spans="2:10">
      <c r="B11" s="17" t="s">
        <v>5</v>
      </c>
      <c r="C11" s="18" t="s">
        <v>6</v>
      </c>
      <c r="J11" s="74"/>
    </row>
    <row r="12" spans="2:10">
      <c r="C12" s="18" t="s">
        <v>7</v>
      </c>
      <c r="J12" s="75"/>
    </row>
    <row r="13" spans="2:10">
      <c r="C13" s="18" t="s">
        <v>8</v>
      </c>
      <c r="J13" s="75"/>
    </row>
    <row r="14" spans="2:10" ht="19.5" thickBot="1">
      <c r="C14" s="18" t="s">
        <v>9</v>
      </c>
      <c r="J14" s="76"/>
    </row>
    <row r="15" spans="2:10" ht="19.5" thickBot="1"/>
    <row r="16" spans="2:10" ht="19.5" thickBot="1">
      <c r="B16" s="17" t="s">
        <v>10</v>
      </c>
      <c r="C16" s="18" t="s">
        <v>11</v>
      </c>
      <c r="J16" s="77"/>
    </row>
    <row r="17" spans="2:10">
      <c r="B17" s="17"/>
      <c r="C17" s="18" t="s">
        <v>12</v>
      </c>
    </row>
    <row r="18" spans="2:10">
      <c r="B18" s="17"/>
    </row>
    <row r="19" spans="2:10">
      <c r="B19" s="17"/>
    </row>
    <row r="20" spans="2:10" ht="19.5" thickBot="1"/>
    <row r="21" spans="2:10" ht="19.5" thickBot="1">
      <c r="B21" s="17" t="s">
        <v>13</v>
      </c>
      <c r="C21" s="18" t="s">
        <v>14</v>
      </c>
      <c r="J21" s="77"/>
    </row>
    <row r="22" spans="2:10">
      <c r="C22" s="18" t="s">
        <v>15</v>
      </c>
    </row>
    <row r="25" spans="2:10" ht="19.5" thickBot="1"/>
    <row r="26" spans="2:10" ht="19.5" thickBot="1">
      <c r="B26" s="17" t="s">
        <v>16</v>
      </c>
      <c r="C26" s="18" t="s">
        <v>17</v>
      </c>
      <c r="J26" s="77"/>
    </row>
    <row r="27" spans="2:10">
      <c r="B27" s="17"/>
      <c r="C27" s="18" t="s">
        <v>18</v>
      </c>
    </row>
    <row r="28" spans="2:10">
      <c r="B28" s="17"/>
    </row>
    <row r="29" spans="2:10">
      <c r="B29" s="17"/>
    </row>
    <row r="30" spans="2:10" ht="19.5" thickBot="1"/>
    <row r="31" spans="2:10">
      <c r="B31" s="17" t="s">
        <v>19</v>
      </c>
      <c r="C31" s="18" t="s">
        <v>20</v>
      </c>
      <c r="J31" s="74"/>
    </row>
    <row r="32" spans="2:10">
      <c r="C32" s="18" t="s">
        <v>21</v>
      </c>
      <c r="J32" s="75"/>
    </row>
    <row r="33" spans="2:10">
      <c r="C33" s="18" t="s">
        <v>22</v>
      </c>
      <c r="J33" s="75"/>
    </row>
    <row r="34" spans="2:10">
      <c r="C34" s="18" t="s">
        <v>23</v>
      </c>
      <c r="J34" s="75"/>
    </row>
    <row r="35" spans="2:10">
      <c r="C35" s="18" t="s">
        <v>24</v>
      </c>
      <c r="J35" s="75"/>
    </row>
    <row r="36" spans="2:10">
      <c r="C36" s="18" t="s">
        <v>70</v>
      </c>
      <c r="J36" s="75"/>
    </row>
    <row r="37" spans="2:10" ht="19.5" thickBot="1">
      <c r="C37" s="18" t="s">
        <v>71</v>
      </c>
      <c r="J37" s="76"/>
    </row>
    <row r="40" spans="2:10">
      <c r="B40" s="18" t="s">
        <v>25</v>
      </c>
    </row>
    <row r="41" spans="2:10">
      <c r="B41" s="18" t="s">
        <v>26</v>
      </c>
    </row>
    <row r="43" spans="2:10">
      <c r="B43" s="18" t="s">
        <v>90</v>
      </c>
    </row>
    <row r="46" spans="2:10">
      <c r="B46" s="17" t="s">
        <v>27</v>
      </c>
    </row>
    <row r="47" spans="2:10">
      <c r="B47" s="17"/>
      <c r="C47" s="17" t="s">
        <v>28</v>
      </c>
      <c r="D47" s="18" t="s">
        <v>29</v>
      </c>
    </row>
    <row r="49" spans="2:10">
      <c r="D49" s="18" t="s">
        <v>30</v>
      </c>
      <c r="E49" s="78"/>
      <c r="F49" s="79"/>
      <c r="G49" s="79"/>
      <c r="H49" s="80"/>
    </row>
    <row r="50" spans="2:10">
      <c r="E50" s="81"/>
      <c r="F50" s="82"/>
      <c r="G50" s="82"/>
      <c r="H50" s="83"/>
    </row>
    <row r="51" spans="2:10">
      <c r="E51" s="84"/>
      <c r="F51" s="85"/>
      <c r="G51" s="85"/>
      <c r="H51" s="86"/>
    </row>
    <row r="54" spans="2:10">
      <c r="C54" s="17" t="s">
        <v>31</v>
      </c>
      <c r="D54" s="18" t="s">
        <v>29</v>
      </c>
    </row>
    <row r="56" spans="2:10">
      <c r="D56" s="18" t="s">
        <v>30</v>
      </c>
      <c r="E56" s="78"/>
      <c r="F56" s="79"/>
      <c r="G56" s="79"/>
      <c r="H56" s="80"/>
    </row>
    <row r="57" spans="2:10">
      <c r="E57" s="81"/>
      <c r="F57" s="82"/>
      <c r="G57" s="82"/>
      <c r="H57" s="83"/>
    </row>
    <row r="58" spans="2:10">
      <c r="E58" s="84"/>
      <c r="F58" s="85"/>
      <c r="G58" s="85"/>
      <c r="H58" s="86"/>
    </row>
    <row r="60" spans="2:10">
      <c r="B60" s="17" t="s">
        <v>32</v>
      </c>
    </row>
    <row r="61" spans="2:10">
      <c r="B61" s="78"/>
      <c r="C61" s="79"/>
      <c r="D61" s="79"/>
      <c r="E61" s="79"/>
      <c r="F61" s="79"/>
      <c r="G61" s="79"/>
      <c r="H61" s="79"/>
      <c r="I61" s="79"/>
      <c r="J61" s="80"/>
    </row>
    <row r="62" spans="2:10">
      <c r="B62" s="81"/>
      <c r="C62" s="82"/>
      <c r="D62" s="82"/>
      <c r="E62" s="82"/>
      <c r="F62" s="82"/>
      <c r="G62" s="82"/>
      <c r="H62" s="82"/>
      <c r="I62" s="82"/>
      <c r="J62" s="83"/>
    </row>
    <row r="63" spans="2:10">
      <c r="B63" s="81"/>
      <c r="C63" s="82"/>
      <c r="D63" s="82"/>
      <c r="E63" s="82"/>
      <c r="F63" s="82"/>
      <c r="G63" s="82"/>
      <c r="H63" s="82"/>
      <c r="I63" s="82"/>
      <c r="J63" s="83"/>
    </row>
    <row r="64" spans="2:10">
      <c r="B64" s="81"/>
      <c r="C64" s="82"/>
      <c r="D64" s="82"/>
      <c r="E64" s="82"/>
      <c r="F64" s="82"/>
      <c r="G64" s="82"/>
      <c r="H64" s="82"/>
      <c r="I64" s="82"/>
      <c r="J64" s="83"/>
    </row>
    <row r="65" spans="2:10">
      <c r="B65" s="81"/>
      <c r="C65" s="82"/>
      <c r="D65" s="82"/>
      <c r="E65" s="82"/>
      <c r="F65" s="82"/>
      <c r="G65" s="82"/>
      <c r="H65" s="82"/>
      <c r="I65" s="82"/>
      <c r="J65" s="83"/>
    </row>
    <row r="66" spans="2:10">
      <c r="B66" s="81"/>
      <c r="C66" s="82"/>
      <c r="D66" s="82"/>
      <c r="E66" s="82"/>
      <c r="F66" s="82"/>
      <c r="G66" s="82"/>
      <c r="H66" s="82"/>
      <c r="I66" s="82"/>
      <c r="J66" s="83"/>
    </row>
    <row r="67" spans="2:10">
      <c r="B67" s="84"/>
      <c r="C67" s="85"/>
      <c r="D67" s="85"/>
      <c r="E67" s="85"/>
      <c r="F67" s="85"/>
      <c r="G67" s="85"/>
      <c r="H67" s="85"/>
      <c r="I67" s="85"/>
      <c r="J67" s="86"/>
    </row>
  </sheetData>
  <sheetProtection selectLockedCells="1" selectUnlockedCells="1"/>
  <mergeCells count="6">
    <mergeCell ref="B61:J67"/>
    <mergeCell ref="C6:H6"/>
    <mergeCell ref="C7:H7"/>
    <mergeCell ref="C8:H8"/>
    <mergeCell ref="E49:H51"/>
    <mergeCell ref="E56:H58"/>
  </mergeCells>
  <phoneticPr fontId="2" type="noConversion"/>
  <pageMargins left="0.70000000000000007" right="0.70000000000000007" top="0.75000000000000011" bottom="0.75000000000000011" header="0.30000000000000004" footer="0.30000000000000004"/>
  <pageSetup paperSize="9" scale="57" orientation="portrait" verticalDpi="0" copies="1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6"/>
  <sheetViews>
    <sheetView zoomScale="70" zoomScaleNormal="70" workbookViewId="0">
      <selection activeCell="G56" sqref="G56"/>
    </sheetView>
  </sheetViews>
  <sheetFormatPr defaultColWidth="10.875" defaultRowHeight="18.95" customHeight="1"/>
  <cols>
    <col min="1" max="1" width="3.5" style="3" customWidth="1"/>
    <col min="2" max="2" width="21.875" style="3" customWidth="1"/>
    <col min="3" max="6" width="15.5" style="3" customWidth="1"/>
    <col min="7" max="7" width="16.375" style="3" customWidth="1"/>
    <col min="8" max="8" width="6.875" style="3" customWidth="1"/>
    <col min="9" max="9" width="5.625" style="3" bestFit="1" customWidth="1"/>
    <col min="10" max="16384" width="10.875" style="3"/>
  </cols>
  <sheetData>
    <row r="1" spans="2:6" ht="11.45" customHeight="1"/>
    <row r="2" spans="2:6" ht="18.95" customHeight="1">
      <c r="B2" s="2" t="s">
        <v>0</v>
      </c>
      <c r="D2" s="62" t="s">
        <v>73</v>
      </c>
      <c r="F2" s="27" t="str">
        <f>+'Sign off'!$G$2</f>
        <v>Version 2.1</v>
      </c>
    </row>
    <row r="3" spans="2:6" ht="18.95" customHeight="1" thickBot="1"/>
    <row r="4" spans="2:6" ht="18.95" customHeight="1" thickBot="1">
      <c r="B4" s="3" t="s">
        <v>1</v>
      </c>
      <c r="C4" s="63"/>
    </row>
    <row r="6" spans="2:6" ht="18.95" customHeight="1" thickBot="1">
      <c r="B6" s="2" t="s">
        <v>33</v>
      </c>
    </row>
    <row r="7" spans="2:6" ht="18.95" customHeight="1">
      <c r="B7" s="3" t="s">
        <v>29</v>
      </c>
      <c r="C7" s="97"/>
      <c r="D7" s="98"/>
    </row>
    <row r="8" spans="2:6" ht="18.95" customHeight="1">
      <c r="B8" s="3" t="s">
        <v>34</v>
      </c>
      <c r="C8" s="99"/>
      <c r="D8" s="100"/>
    </row>
    <row r="9" spans="2:6" ht="18.95" customHeight="1">
      <c r="B9" s="3" t="s">
        <v>35</v>
      </c>
      <c r="C9" s="101"/>
      <c r="D9" s="100"/>
    </row>
    <row r="10" spans="2:6" ht="18.95" customHeight="1">
      <c r="B10" s="3" t="s">
        <v>36</v>
      </c>
      <c r="C10" s="101"/>
      <c r="D10" s="100"/>
    </row>
    <row r="11" spans="2:6" ht="18.95" customHeight="1">
      <c r="B11" s="3" t="s">
        <v>37</v>
      </c>
      <c r="C11" s="102"/>
      <c r="D11" s="100"/>
    </row>
    <row r="12" spans="2:6" ht="18.95" customHeight="1">
      <c r="B12" s="3" t="s">
        <v>38</v>
      </c>
      <c r="C12" s="99"/>
      <c r="D12" s="100"/>
    </row>
    <row r="13" spans="2:6" ht="18.95" customHeight="1" thickBot="1">
      <c r="B13" s="3" t="s">
        <v>39</v>
      </c>
      <c r="C13" s="95"/>
      <c r="D13" s="96"/>
    </row>
    <row r="14" spans="2:6" ht="18.95" customHeight="1">
      <c r="C14" s="4"/>
    </row>
    <row r="16" spans="2:6" ht="18.95" customHeight="1" thickBot="1">
      <c r="B16" s="2" t="s">
        <v>40</v>
      </c>
    </row>
    <row r="17" spans="2:10" ht="18.95" customHeight="1" thickBot="1">
      <c r="B17" s="3" t="s">
        <v>41</v>
      </c>
      <c r="C17" s="40" t="s">
        <v>42</v>
      </c>
      <c r="E17" s="28"/>
      <c r="F17" s="28"/>
      <c r="G17" s="37"/>
      <c r="H17" s="28"/>
    </row>
    <row r="18" spans="2:10" ht="18.95" customHeight="1" thickBot="1">
      <c r="B18" s="3" t="s">
        <v>43</v>
      </c>
      <c r="C18" s="107"/>
      <c r="D18" s="108"/>
      <c r="E18" s="108"/>
      <c r="F18" s="109"/>
      <c r="G18" s="37"/>
    </row>
    <row r="19" spans="2:10" ht="18.95" customHeight="1" thickBot="1">
      <c r="B19" s="3" t="s">
        <v>44</v>
      </c>
      <c r="C19" s="107"/>
      <c r="D19" s="108"/>
      <c r="E19" s="108"/>
      <c r="F19" s="109"/>
      <c r="G19" s="37"/>
    </row>
    <row r="20" spans="2:10" ht="18.95" customHeight="1" thickBot="1">
      <c r="B20" s="3" t="s">
        <v>45</v>
      </c>
      <c r="C20" s="107"/>
      <c r="D20" s="108"/>
      <c r="E20" s="108"/>
      <c r="F20" s="109"/>
      <c r="G20" s="37"/>
      <c r="H20" s="35"/>
    </row>
    <row r="21" spans="2:10" ht="18.95" customHeight="1">
      <c r="E21" s="28"/>
    </row>
    <row r="23" spans="2:10" ht="18.95" customHeight="1">
      <c r="B23" s="5"/>
      <c r="C23" s="5" t="s">
        <v>46</v>
      </c>
      <c r="D23" s="6" t="s">
        <v>47</v>
      </c>
      <c r="E23" s="30" t="s">
        <v>48</v>
      </c>
      <c r="F23" s="30" t="s">
        <v>49</v>
      </c>
      <c r="G23" s="30" t="s">
        <v>50</v>
      </c>
    </row>
    <row r="24" spans="2:10" ht="18.95" customHeight="1" thickBot="1">
      <c r="B24" s="7"/>
      <c r="C24" s="42"/>
      <c r="D24" s="11"/>
      <c r="E24" s="33"/>
      <c r="F24" s="33"/>
      <c r="G24" s="31" t="str">
        <f>VLOOKUP(C17,B61:F63,4,0)</f>
        <v>USG</v>
      </c>
    </row>
    <row r="25" spans="2:10" ht="18.95" customHeight="1">
      <c r="B25" s="21" t="s">
        <v>51</v>
      </c>
      <c r="C25" s="64"/>
      <c r="D25" s="65"/>
      <c r="E25" s="65"/>
      <c r="F25" s="66"/>
      <c r="G25" s="41">
        <f>+F25/60*(VLOOKUP($C$17,$B$61:$H$63,5,0))</f>
        <v>0</v>
      </c>
      <c r="J25" s="4"/>
    </row>
    <row r="26" spans="2:10" ht="18.95" customHeight="1">
      <c r="B26" s="21" t="s">
        <v>52</v>
      </c>
      <c r="C26" s="67"/>
      <c r="D26" s="14"/>
      <c r="E26" s="14"/>
      <c r="F26" s="68">
        <v>0</v>
      </c>
      <c r="G26" s="41">
        <f>+F26/60*(VLOOKUP($C$17,$B$61:$H$63,5,0))</f>
        <v>0</v>
      </c>
    </row>
    <row r="27" spans="2:10" ht="18.95" customHeight="1">
      <c r="B27" s="21" t="s">
        <v>53</v>
      </c>
      <c r="C27" s="67"/>
      <c r="D27" s="14"/>
      <c r="E27" s="14"/>
      <c r="F27" s="68">
        <v>0</v>
      </c>
      <c r="G27" s="41">
        <f>+F27/60*(VLOOKUP($C$17,$B$61:$H$63,5,0))</f>
        <v>0</v>
      </c>
    </row>
    <row r="28" spans="2:10" ht="18.95" customHeight="1">
      <c r="B28" s="21" t="s">
        <v>54</v>
      </c>
      <c r="C28" s="67"/>
      <c r="D28" s="14"/>
      <c r="E28" s="14"/>
      <c r="F28" s="68">
        <v>0</v>
      </c>
      <c r="G28" s="41">
        <f>+F28/60*(VLOOKUP($C$17,$B$61:$H$63,5,0))</f>
        <v>0</v>
      </c>
    </row>
    <row r="29" spans="2:10" ht="18.95" customHeight="1">
      <c r="B29" s="21" t="s">
        <v>55</v>
      </c>
      <c r="C29" s="67"/>
      <c r="D29" s="14"/>
      <c r="E29" s="14"/>
      <c r="F29" s="68">
        <v>0</v>
      </c>
      <c r="G29" s="41">
        <f>+F29/60*(VLOOKUP($C$17,$B$61:$H$63,5,0))</f>
        <v>0</v>
      </c>
    </row>
    <row r="30" spans="2:10" ht="18.95" customHeight="1" thickBot="1">
      <c r="B30" s="21" t="s">
        <v>56</v>
      </c>
      <c r="C30" s="69"/>
      <c r="D30" s="70"/>
      <c r="E30" s="70"/>
      <c r="F30" s="71">
        <v>0</v>
      </c>
      <c r="G30" s="41">
        <f>+F30/60*(VLOOKUP($C$17,$B$61:$H$63,5,0))</f>
        <v>0</v>
      </c>
    </row>
    <row r="31" spans="2:10" ht="18.95" customHeight="1">
      <c r="B31" s="10"/>
      <c r="G31" s="11"/>
    </row>
    <row r="32" spans="2:10" ht="18.95" customHeight="1">
      <c r="B32" s="10" t="s">
        <v>76</v>
      </c>
      <c r="F32" s="14"/>
      <c r="G32" s="29">
        <f>+F32/60*(VLOOKUP($C$17,$B$61:$H$63,5,0))</f>
        <v>0</v>
      </c>
    </row>
    <row r="33" spans="2:9" ht="18.95" customHeight="1">
      <c r="B33" s="10"/>
      <c r="G33" s="11"/>
    </row>
    <row r="34" spans="2:9" ht="18.95" customHeight="1">
      <c r="B34" s="10" t="s">
        <v>57</v>
      </c>
      <c r="E34" s="26">
        <f t="shared" ref="E34:F34" si="0">SUM(E25:E33)</f>
        <v>0</v>
      </c>
      <c r="F34" s="26">
        <f t="shared" si="0"/>
        <v>0</v>
      </c>
      <c r="G34" s="38">
        <f>SUM(G25:G32)</f>
        <v>0</v>
      </c>
    </row>
    <row r="35" spans="2:9" ht="18.95" customHeight="1">
      <c r="B35" s="10"/>
      <c r="G35" s="11"/>
    </row>
    <row r="36" spans="2:9" ht="18.95" customHeight="1" thickBot="1">
      <c r="B36" s="10" t="s">
        <v>58</v>
      </c>
      <c r="D36" s="110"/>
      <c r="E36" s="111"/>
      <c r="G36" s="11"/>
    </row>
    <row r="37" spans="2:9" ht="18.95" customHeight="1" thickBot="1">
      <c r="B37" s="12" t="s">
        <v>59</v>
      </c>
      <c r="C37" s="13"/>
      <c r="D37" s="13"/>
      <c r="E37" s="13"/>
      <c r="F37" s="13"/>
      <c r="G37" s="72"/>
    </row>
    <row r="41" spans="2:9" ht="18.95" customHeight="1">
      <c r="B41" s="2" t="s">
        <v>19</v>
      </c>
      <c r="F41" s="28"/>
    </row>
    <row r="42" spans="2:9" ht="18.95" customHeight="1">
      <c r="B42" s="15"/>
      <c r="C42" s="19"/>
      <c r="D42" s="6"/>
      <c r="E42" s="30" t="s">
        <v>60</v>
      </c>
      <c r="F42" s="28"/>
      <c r="I42" s="36"/>
    </row>
    <row r="43" spans="2:9" ht="18.95" customHeight="1">
      <c r="B43" s="10" t="s">
        <v>41</v>
      </c>
      <c r="C43" s="20" t="str">
        <f>+C17</f>
        <v>R44</v>
      </c>
      <c r="D43" s="11"/>
      <c r="E43" s="32" t="str">
        <f>(VLOOKUP($C$43,$B$61:$G$63,3,0))</f>
        <v>Lbs</v>
      </c>
      <c r="F43" s="28"/>
      <c r="I43" s="36"/>
    </row>
    <row r="44" spans="2:9" ht="18.95" customHeight="1">
      <c r="B44" s="1" t="s">
        <v>61</v>
      </c>
      <c r="C44" s="21"/>
      <c r="D44" s="24"/>
      <c r="E44" s="23"/>
      <c r="F44" s="28"/>
      <c r="I44" s="35"/>
    </row>
    <row r="45" spans="2:9" ht="18.95" customHeight="1">
      <c r="B45" s="9" t="s">
        <v>74</v>
      </c>
      <c r="C45" s="22"/>
      <c r="D45" s="23"/>
      <c r="E45" s="34">
        <f>(VLOOKUP($C$43,$B$61:$H$63,2,0))</f>
        <v>2500</v>
      </c>
    </row>
    <row r="46" spans="2:9" ht="18.95" customHeight="1">
      <c r="B46" s="10"/>
      <c r="D46" s="25"/>
      <c r="E46" s="33"/>
      <c r="F46" s="28"/>
    </row>
    <row r="47" spans="2:9" ht="18.95" customHeight="1" thickBot="1">
      <c r="B47" s="9" t="s">
        <v>77</v>
      </c>
      <c r="C47" s="54"/>
      <c r="D47" s="55"/>
      <c r="E47" s="56">
        <f>(VLOOKUP($C$43,$B$61:$H$63,7,0))</f>
        <v>1615</v>
      </c>
      <c r="F47" s="28"/>
    </row>
    <row r="48" spans="2:9" ht="18.95" customHeight="1">
      <c r="B48" s="21" t="s">
        <v>62</v>
      </c>
      <c r="C48" s="112"/>
      <c r="D48" s="113"/>
      <c r="E48" s="58">
        <v>0</v>
      </c>
      <c r="F48" s="28"/>
    </row>
    <row r="49" spans="2:9" ht="18.95" customHeight="1">
      <c r="B49" s="21" t="s">
        <v>63</v>
      </c>
      <c r="C49" s="103"/>
      <c r="D49" s="104"/>
      <c r="E49" s="59">
        <v>0</v>
      </c>
    </row>
    <row r="50" spans="2:9" ht="18.95" customHeight="1">
      <c r="B50" s="21" t="s">
        <v>64</v>
      </c>
      <c r="C50" s="103"/>
      <c r="D50" s="104"/>
      <c r="E50" s="59">
        <v>0</v>
      </c>
    </row>
    <row r="51" spans="2:9" ht="18.95" customHeight="1">
      <c r="B51" s="21" t="s">
        <v>65</v>
      </c>
      <c r="C51" s="103"/>
      <c r="D51" s="104"/>
      <c r="E51" s="59">
        <v>0</v>
      </c>
    </row>
    <row r="52" spans="2:9" ht="18.95" customHeight="1" thickBot="1">
      <c r="B52" s="21" t="s">
        <v>66</v>
      </c>
      <c r="C52" s="105"/>
      <c r="D52" s="106"/>
      <c r="E52" s="60">
        <v>0</v>
      </c>
    </row>
    <row r="53" spans="2:9" ht="18.95" customHeight="1">
      <c r="B53" s="9" t="s">
        <v>50</v>
      </c>
      <c r="C53" s="57" t="str">
        <f>(VLOOKUP($C$43,$B$61:$G$63,4,0)) &amp; " required ="</f>
        <v>USG required =</v>
      </c>
      <c r="D53" s="39">
        <f>+G37</f>
        <v>0</v>
      </c>
      <c r="E53" s="57">
        <f>+G37*(VLOOKUP(C43,B61:H63,6,0))</f>
        <v>0</v>
      </c>
    </row>
    <row r="54" spans="2:9" ht="18.95" customHeight="1">
      <c r="B54" s="10"/>
      <c r="D54" s="11"/>
      <c r="E54" s="11"/>
    </row>
    <row r="55" spans="2:9" ht="18.95" customHeight="1">
      <c r="B55" s="16" t="s">
        <v>67</v>
      </c>
      <c r="C55" s="13"/>
      <c r="D55" s="8"/>
      <c r="E55" s="43">
        <f>SUM(E47:E54)</f>
        <v>1615</v>
      </c>
    </row>
    <row r="57" spans="2:9" ht="18.95" customHeight="1" thickBot="1"/>
    <row r="58" spans="2:9" ht="18.95" customHeight="1">
      <c r="B58" s="44" t="s">
        <v>89</v>
      </c>
      <c r="C58" s="45"/>
      <c r="D58" s="45"/>
      <c r="E58" s="45"/>
      <c r="F58" s="45"/>
      <c r="G58" s="45"/>
      <c r="H58" s="45"/>
      <c r="I58" s="46"/>
    </row>
    <row r="59" spans="2:9" ht="18.95" customHeight="1">
      <c r="B59" s="47"/>
      <c r="E59" s="28" t="s">
        <v>88</v>
      </c>
      <c r="F59" s="28" t="s">
        <v>88</v>
      </c>
      <c r="G59" s="28" t="s">
        <v>88</v>
      </c>
      <c r="H59" s="3" t="s">
        <v>87</v>
      </c>
      <c r="I59" s="48"/>
    </row>
    <row r="60" spans="2:9" ht="18.95" customHeight="1">
      <c r="B60" s="49" t="s">
        <v>41</v>
      </c>
      <c r="C60" s="28" t="s">
        <v>74</v>
      </c>
      <c r="D60" s="28" t="s">
        <v>82</v>
      </c>
      <c r="E60" s="28" t="s">
        <v>78</v>
      </c>
      <c r="F60" s="28" t="s">
        <v>84</v>
      </c>
      <c r="G60" s="28" t="s">
        <v>85</v>
      </c>
      <c r="H60" s="28" t="s">
        <v>81</v>
      </c>
      <c r="I60" s="48"/>
    </row>
    <row r="61" spans="2:9" ht="18.95" customHeight="1">
      <c r="B61" s="49" t="s">
        <v>42</v>
      </c>
      <c r="C61" s="28">
        <v>2500</v>
      </c>
      <c r="D61" s="28" t="s">
        <v>83</v>
      </c>
      <c r="E61" s="28" t="s">
        <v>79</v>
      </c>
      <c r="F61" s="50">
        <v>16</v>
      </c>
      <c r="G61" s="36">
        <v>6</v>
      </c>
      <c r="H61" s="3">
        <v>1615</v>
      </c>
      <c r="I61" s="48"/>
    </row>
    <row r="62" spans="2:9" ht="18.95" customHeight="1">
      <c r="B62" s="49" t="s">
        <v>68</v>
      </c>
      <c r="C62" s="28">
        <v>1370</v>
      </c>
      <c r="D62" s="28" t="s">
        <v>83</v>
      </c>
      <c r="E62" s="28" t="s">
        <v>79</v>
      </c>
      <c r="F62" s="50">
        <v>9</v>
      </c>
      <c r="G62" s="36">
        <v>6</v>
      </c>
      <c r="H62" s="3">
        <v>907</v>
      </c>
      <c r="I62" s="48"/>
    </row>
    <row r="63" spans="2:9" ht="18.95" customHeight="1">
      <c r="B63" s="49" t="s">
        <v>69</v>
      </c>
      <c r="C63" s="28">
        <v>700</v>
      </c>
      <c r="D63" s="28" t="s">
        <v>75</v>
      </c>
      <c r="E63" s="28" t="s">
        <v>80</v>
      </c>
      <c r="F63" s="50">
        <v>40</v>
      </c>
      <c r="G63" s="36">
        <v>0.72</v>
      </c>
      <c r="H63" s="3">
        <v>436</v>
      </c>
      <c r="I63" s="48"/>
    </row>
    <row r="64" spans="2:9" ht="18.95" customHeight="1">
      <c r="B64" s="49"/>
      <c r="I64" s="48"/>
    </row>
    <row r="65" spans="2:9" ht="18.95" customHeight="1">
      <c r="B65" s="49"/>
      <c r="I65" s="48"/>
    </row>
    <row r="66" spans="2:9" ht="18.95" customHeight="1" thickBot="1">
      <c r="B66" s="51" t="s">
        <v>86</v>
      </c>
      <c r="C66" s="52">
        <v>2</v>
      </c>
      <c r="D66" s="52">
        <v>3</v>
      </c>
      <c r="E66" s="52">
        <v>4</v>
      </c>
      <c r="F66" s="52">
        <v>5</v>
      </c>
      <c r="G66" s="52">
        <v>6</v>
      </c>
      <c r="H66" s="52">
        <v>7</v>
      </c>
      <c r="I66" s="53"/>
    </row>
  </sheetData>
  <mergeCells count="16">
    <mergeCell ref="C49:D49"/>
    <mergeCell ref="C50:D50"/>
    <mergeCell ref="C51:D51"/>
    <mergeCell ref="C52:D52"/>
    <mergeCell ref="C18:F18"/>
    <mergeCell ref="C19:F19"/>
    <mergeCell ref="C20:F20"/>
    <mergeCell ref="D36:E36"/>
    <mergeCell ref="C48:D48"/>
    <mergeCell ref="C13:D13"/>
    <mergeCell ref="C7:D7"/>
    <mergeCell ref="C8:D8"/>
    <mergeCell ref="C9:D9"/>
    <mergeCell ref="C10:D10"/>
    <mergeCell ref="C11:D11"/>
    <mergeCell ref="C12:D12"/>
  </mergeCells>
  <phoneticPr fontId="2" type="noConversion"/>
  <dataValidations count="1">
    <dataValidation type="list" allowBlank="1" showInputMessage="1" showErrorMessage="1" sqref="C17" xr:uid="{7C2B7263-B38B-4396-88FD-B167293552A3}">
      <formula1>$B$61:$B$63</formula1>
    </dataValidation>
  </dataValidations>
  <pageMargins left="0.70000000000000007" right="0.70000000000000007" top="0.75000000000000011" bottom="0.75000000000000011" header="0.30000000000000004" footer="0.30000000000000004"/>
  <pageSetup paperSize="9" scale="69" orientation="portrait" r:id="rId1"/>
  <rowBreaks count="1" manualBreakCount="1">
    <brk id="56" max="16383" man="1"/>
  </rowBreaks>
  <ignoredErrors>
    <ignoredError sqref="F2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797A-1FD7-4C13-866C-F85744F305BE}">
  <sheetPr>
    <pageSetUpPr fitToPage="1"/>
  </sheetPr>
  <dimension ref="A1"/>
  <sheetViews>
    <sheetView zoomScale="70" zoomScaleNormal="70" workbookViewId="0">
      <selection activeCell="G46" sqref="G46"/>
    </sheetView>
  </sheetViews>
  <sheetFormatPr defaultRowHeight="15.75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1DE4-4A8B-43AF-ACF7-DF66D0183CD6}">
  <dimension ref="A1"/>
  <sheetViews>
    <sheetView zoomScale="70" zoomScaleNormal="70" workbookViewId="0">
      <selection activeCell="B2" sqref="B2"/>
    </sheetView>
  </sheetViews>
  <sheetFormatPr defaultRowHeight="15.7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Sign off</vt:lpstr>
      <vt:lpstr>Plan</vt:lpstr>
      <vt:lpstr>Dangerous Items</vt:lpstr>
      <vt:lpstr>PEDs</vt:lpstr>
      <vt:lpstr>Plan!Print_Area</vt:lpstr>
      <vt:lpstr>'Sign off'!Print_Area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Ebg Helicopters</cp:lastModifiedBy>
  <cp:revision/>
  <cp:lastPrinted>2024-06-18T16:41:53Z</cp:lastPrinted>
  <dcterms:created xsi:type="dcterms:W3CDTF">2020-07-27T10:41:23Z</dcterms:created>
  <dcterms:modified xsi:type="dcterms:W3CDTF">2024-09-29T13:23:11Z</dcterms:modified>
  <cp:category/>
  <cp:contentStatus/>
</cp:coreProperties>
</file>